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90302792-D600-4237-B799-8CE0758B93E0}" xr6:coauthVersionLast="47" xr6:coauthVersionMax="47" xr10:uidLastSave="{00000000-0000-0000-0000-000000000000}"/>
  <bookViews>
    <workbookView xWindow="-120" yWindow="-120" windowWidth="29040" windowHeight="15840" tabRatio="845" xr2:uid="{00000000-000D-0000-FFFF-FFFF00000000}"/>
  </bookViews>
  <sheets>
    <sheet name="Перша позика 1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4" l="1"/>
  <c r="F19" i="4"/>
  <c r="C19" i="4"/>
  <c r="C21" i="4" s="1"/>
  <c r="E18" i="4"/>
  <c r="E6" i="4"/>
  <c r="D18" i="4"/>
  <c r="E2" i="4"/>
  <c r="B18" i="4" s="1"/>
  <c r="B19" i="4" s="1"/>
  <c r="F21" i="4" l="1"/>
  <c r="E19" i="4"/>
  <c r="E20" i="4" s="1"/>
  <c r="D20" i="4" s="1"/>
  <c r="E10" i="4" s="1"/>
  <c r="B20" i="4"/>
  <c r="E7" i="4"/>
  <c r="D19" i="4" l="1"/>
  <c r="Q21" i="4" s="1"/>
  <c r="E8" i="4" s="1"/>
  <c r="E21" i="4"/>
  <c r="D21" i="4" l="1"/>
  <c r="R21" i="4" s="1"/>
  <c r="E9" i="4"/>
</calcChain>
</file>

<file path=xl/sharedStrings.xml><?xml version="1.0" encoding="utf-8"?>
<sst xmlns="http://schemas.openxmlformats.org/spreadsheetml/2006/main" count="37" uniqueCount="37">
  <si>
    <t>Види платежів за кредитом</t>
  </si>
  <si>
    <t>№
з/п</t>
  </si>
  <si>
    <t>Дата видачі кредиту/дата платежу</t>
  </si>
  <si>
    <t>Кількість днів у розрахунковому
періоді</t>
  </si>
  <si>
    <t>Чиста сума кредиту/сума платежу
за розрахунковий період, грн</t>
  </si>
  <si>
    <t>Сума кредиту за договором/
погашення суми кредиту</t>
  </si>
  <si>
    <t>За розрахунково- касове
обслуговування</t>
  </si>
  <si>
    <t>Проценти за користування
кредитом</t>
  </si>
  <si>
    <t>За обслуговування
кредитної
заборгованості</t>
  </si>
  <si>
    <t>Послуги
нотаріуса</t>
  </si>
  <si>
    <t>Послуги
оцінювача</t>
  </si>
  <si>
    <t>Послуги
страховика</t>
  </si>
  <si>
    <t>Інші послуги
третіх осіб</t>
  </si>
  <si>
    <t>Кредитодавця</t>
  </si>
  <si>
    <t>Кредитного
посередника
(за наявності)</t>
  </si>
  <si>
    <t>Третіх осіб</t>
  </si>
  <si>
    <t>Інші послуги
кредитодавця</t>
  </si>
  <si>
    <t>Комісія за надання кредиту</t>
  </si>
  <si>
    <t>Комісійний збір</t>
  </si>
  <si>
    <t>Реальна річна процентна ставка, %</t>
  </si>
  <si>
    <t>Загальна вартість кредиту, грн</t>
  </si>
  <si>
    <t>Усього:</t>
  </si>
  <si>
    <t>Платежі за додаткові та/або супутні послуги</t>
  </si>
  <si>
    <t>КАЛЬКУЛЯТОР ДЛЯ ПЕРШОЇ ПОЗИКИ ВІД ТОВ "МАНІФОЮ"</t>
  </si>
  <si>
    <t>Загальна кількість платежів</t>
  </si>
  <si>
    <t>Дата отримання позики</t>
  </si>
  <si>
    <t>Реальна річна процентна ставка</t>
  </si>
  <si>
    <t>Сума платежу за розрахунковий період 1, грн</t>
  </si>
  <si>
    <t>Сума платежу за розрахунковий період 2, грн</t>
  </si>
  <si>
    <t>Загальні витрати за позикою, грн</t>
  </si>
  <si>
    <t>Загальна вартість позики, грн</t>
  </si>
  <si>
    <t>Строк 1 розрахункового періоду (днів)</t>
  </si>
  <si>
    <t>Строк 2 розрахункового періоду (днів)</t>
  </si>
  <si>
    <t>Сума позики, грн</t>
  </si>
  <si>
    <t>Інша плата за послуги
кредитного
посередника*</t>
  </si>
  <si>
    <t>вкажіть строк першого періоду (від 3 до 30 днів)</t>
  </si>
  <si>
    <t>вкажіть суму позики (від 500 грн до 20 000 грн)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</si>
</sst>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₴_-;\-* #,##0.00\ _₴_-;_-* &quot;-&quot;??\ _₴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Protection="1">
      <protection hidden="1"/>
    </xf>
    <xf numFmtId="0" fontId="6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2" fillId="0" borderId="0" xfId="0" applyFont="1" applyBorder="1" applyAlignment="1" applyProtection="1">
      <alignment wrapText="1"/>
      <protection hidden="1"/>
    </xf>
    <xf numFmtId="0" fontId="3" fillId="0" borderId="0" xfId="0" applyFont="1" applyBorder="1" applyAlignment="1" applyProtection="1">
      <protection hidden="1"/>
    </xf>
    <xf numFmtId="0" fontId="0" fillId="0" borderId="0" xfId="0" applyBorder="1" applyProtection="1">
      <protection hidden="1"/>
    </xf>
    <xf numFmtId="0" fontId="2" fillId="0" borderId="1" xfId="0" applyFont="1" applyBorder="1" applyAlignment="1" applyProtection="1">
      <alignment textRotation="90" wrapText="1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14" fontId="1" fillId="0" borderId="1" xfId="0" applyNumberFormat="1" applyFont="1" applyBorder="1" applyAlignment="1" applyProtection="1">
      <alignment horizontal="center"/>
      <protection hidden="1"/>
    </xf>
    <xf numFmtId="164" fontId="1" fillId="0" borderId="1" xfId="1" applyFont="1" applyBorder="1" applyAlignment="1" applyProtection="1">
      <alignment horizontal="left" indent="4"/>
      <protection hidden="1"/>
    </xf>
    <xf numFmtId="164" fontId="1" fillId="0" borderId="1" xfId="1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2" fontId="1" fillId="0" borderId="1" xfId="0" applyNumberFormat="1" applyFont="1" applyBorder="1" applyAlignment="1" applyProtection="1">
      <alignment horizontal="center" vertical="center"/>
      <protection hidden="1"/>
    </xf>
    <xf numFmtId="164" fontId="1" fillId="0" borderId="1" xfId="1" applyFont="1" applyFill="1" applyBorder="1" applyAlignment="1" applyProtection="1">
      <alignment horizontal="center"/>
      <protection hidden="1"/>
    </xf>
    <xf numFmtId="9" fontId="1" fillId="0" borderId="1" xfId="2" applyFont="1" applyFill="1" applyBorder="1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0" fontId="5" fillId="2" borderId="5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alignment horizontal="center" vertical="center"/>
      <protection hidden="1"/>
    </xf>
    <xf numFmtId="14" fontId="1" fillId="2" borderId="2" xfId="0" applyNumberFormat="1" applyFont="1" applyFill="1" applyBorder="1" applyAlignment="1" applyProtection="1">
      <alignment horizontal="center" vertical="center" wrapText="1"/>
      <protection hidden="1"/>
    </xf>
    <xf numFmtId="14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left" wrapText="1"/>
      <protection hidden="1"/>
    </xf>
    <xf numFmtId="0" fontId="1" fillId="2" borderId="3" xfId="0" applyFont="1" applyFill="1" applyBorder="1" applyAlignment="1" applyProtection="1">
      <alignment horizontal="left" wrapText="1"/>
      <protection hidden="1"/>
    </xf>
    <xf numFmtId="0" fontId="1" fillId="2" borderId="4" xfId="0" applyFont="1" applyFill="1" applyBorder="1" applyAlignment="1" applyProtection="1">
      <alignment horizontal="left" wrapText="1"/>
      <protection hidden="1"/>
    </xf>
    <xf numFmtId="4" fontId="1" fillId="2" borderId="2" xfId="0" applyNumberFormat="1" applyFont="1" applyFill="1" applyBorder="1" applyAlignment="1" applyProtection="1">
      <alignment horizontal="center" vertical="center" wrapText="1"/>
      <protection hidden="1"/>
    </xf>
    <xf numFmtId="4" fontId="1" fillId="2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left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textRotation="90" wrapText="1"/>
      <protection hidden="1"/>
    </xf>
    <xf numFmtId="0" fontId="2" fillId="0" borderId="1" xfId="0" applyFont="1" applyBorder="1" applyAlignment="1" applyProtection="1">
      <alignment horizontal="center" textRotation="90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 applyProtection="1">
      <alignment horizontal="center" vertical="top"/>
      <protection hidden="1"/>
    </xf>
    <xf numFmtId="0" fontId="2" fillId="0" borderId="1" xfId="0" applyFont="1" applyBorder="1" applyAlignment="1" applyProtection="1">
      <alignment horizont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left" vertical="center" wrapText="1"/>
      <protection hidden="1"/>
    </xf>
    <xf numFmtId="0" fontId="1" fillId="2" borderId="3" xfId="0" applyFont="1" applyFill="1" applyBorder="1" applyAlignment="1" applyProtection="1">
      <alignment horizontal="left" vertical="center" wrapText="1"/>
      <protection hidden="1"/>
    </xf>
    <xf numFmtId="0" fontId="1" fillId="2" borderId="4" xfId="0" applyFont="1" applyFill="1" applyBorder="1" applyAlignment="1" applyProtection="1">
      <alignment horizontal="left" vertical="center" wrapText="1"/>
      <protection hidden="1"/>
    </xf>
    <xf numFmtId="9" fontId="1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1" xfId="0" applyFill="1" applyBorder="1" applyAlignment="1" applyProtection="1">
      <alignment horizontal="left"/>
      <protection hidden="1"/>
    </xf>
    <xf numFmtId="3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4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63498</xdr:colOff>
      <xdr:row>2</xdr:row>
      <xdr:rowOff>15874</xdr:rowOff>
    </xdr:from>
    <xdr:to>
      <xdr:col>6</xdr:col>
      <xdr:colOff>531811</xdr:colOff>
      <xdr:row>2</xdr:row>
      <xdr:rowOff>166688</xdr:rowOff>
    </xdr:to>
    <xdr:sp macro="" textlink="">
      <xdr:nvSpPr>
        <xdr:cNvPr id="2" name="Стрелка: вправо 1">
          <a:extLst>
            <a:ext uri="{FF2B5EF4-FFF2-40B4-BE49-F238E27FC236}">
              <a16:creationId xmlns:a16="http://schemas.microsoft.com/office/drawing/2014/main" id="{C4020362-F79A-4A90-8611-5154D67319BF}"/>
            </a:ext>
          </a:extLst>
        </xdr:cNvPr>
        <xdr:cNvSpPr/>
      </xdr:nvSpPr>
      <xdr:spPr>
        <a:xfrm flipH="1">
          <a:off x="4913311" y="658812"/>
          <a:ext cx="468313" cy="150814"/>
        </a:xfrm>
        <a:prstGeom prst="rightArrow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uk-UA" sz="1100"/>
        </a:p>
      </xdr:txBody>
    </xdr:sp>
    <xdr:clientData/>
  </xdr:twoCellAnchor>
  <xdr:twoCellAnchor>
    <xdr:from>
      <xdr:col>6</xdr:col>
      <xdr:colOff>71437</xdr:colOff>
      <xdr:row>3</xdr:row>
      <xdr:rowOff>55562</xdr:rowOff>
    </xdr:from>
    <xdr:to>
      <xdr:col>6</xdr:col>
      <xdr:colOff>539750</xdr:colOff>
      <xdr:row>3</xdr:row>
      <xdr:rowOff>206376</xdr:rowOff>
    </xdr:to>
    <xdr:sp macro="" textlink="">
      <xdr:nvSpPr>
        <xdr:cNvPr id="3" name="Стрелка: вправо 2">
          <a:extLst>
            <a:ext uri="{FF2B5EF4-FFF2-40B4-BE49-F238E27FC236}">
              <a16:creationId xmlns:a16="http://schemas.microsoft.com/office/drawing/2014/main" id="{5FBD91BD-E2FA-4CDD-B83B-BD0C228476EB}"/>
            </a:ext>
          </a:extLst>
        </xdr:cNvPr>
        <xdr:cNvSpPr/>
      </xdr:nvSpPr>
      <xdr:spPr>
        <a:xfrm flipH="1">
          <a:off x="4921250" y="881062"/>
          <a:ext cx="468313" cy="150814"/>
        </a:xfrm>
        <a:prstGeom prst="rightArrow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uk-UA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7761F-1AB3-439E-ADBE-96825D1A823F}">
  <sheetPr>
    <pageSetUpPr fitToPage="1"/>
  </sheetPr>
  <dimension ref="A1:S24"/>
  <sheetViews>
    <sheetView tabSelected="1" zoomScale="80" zoomScaleNormal="80" workbookViewId="0">
      <selection activeCell="E21" sqref="E21"/>
    </sheetView>
  </sheetViews>
  <sheetFormatPr defaultRowHeight="15" x14ac:dyDescent="0.25"/>
  <cols>
    <col min="1" max="1" width="8" style="1" customWidth="1"/>
    <col min="2" max="2" width="13" style="1" customWidth="1"/>
    <col min="3" max="3" width="6.28515625" style="1" customWidth="1"/>
    <col min="4" max="4" width="18.140625" style="1" customWidth="1"/>
    <col min="5" max="5" width="13.5703125" style="1" customWidth="1"/>
    <col min="6" max="6" width="12.85546875" style="1" customWidth="1"/>
    <col min="7" max="7" width="10.140625" style="1" bestFit="1" customWidth="1"/>
    <col min="8" max="8" width="7.85546875" style="1" customWidth="1"/>
    <col min="9" max="10" width="7.28515625" style="1" bestFit="1" customWidth="1"/>
    <col min="11" max="12" width="10.140625" style="1" bestFit="1" customWidth="1"/>
    <col min="13" max="14" width="7.28515625" style="1" bestFit="1" customWidth="1"/>
    <col min="15" max="15" width="7.28515625" style="1" customWidth="1"/>
    <col min="16" max="16" width="7.28515625" style="1" bestFit="1" customWidth="1"/>
    <col min="17" max="17" width="12.85546875" style="1" customWidth="1"/>
    <col min="18" max="18" width="14.42578125" style="1" customWidth="1"/>
    <col min="19" max="20" width="9.140625" style="1"/>
    <col min="21" max="21" width="10.140625" style="1" bestFit="1" customWidth="1"/>
    <col min="22" max="16384" width="9.140625" style="1"/>
  </cols>
  <sheetData>
    <row r="1" spans="1:19" ht="32.450000000000003" customHeight="1" x14ac:dyDescent="0.25">
      <c r="A1" s="18" t="s">
        <v>23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pans="1:19" ht="20.100000000000001" customHeight="1" x14ac:dyDescent="0.25">
      <c r="A2" s="25" t="s">
        <v>25</v>
      </c>
      <c r="B2" s="33"/>
      <c r="C2" s="33"/>
      <c r="D2" s="33"/>
      <c r="E2" s="20">
        <f ca="1">TODAY()</f>
        <v>45481</v>
      </c>
      <c r="F2" s="21"/>
      <c r="G2" s="2"/>
    </row>
    <row r="3" spans="1:19" ht="20.100000000000001" customHeight="1" x14ac:dyDescent="0.25">
      <c r="A3" s="25" t="s">
        <v>33</v>
      </c>
      <c r="B3" s="46"/>
      <c r="C3" s="46"/>
      <c r="D3" s="46"/>
      <c r="E3" s="47">
        <v>20000</v>
      </c>
      <c r="F3" s="48"/>
      <c r="G3" s="3"/>
      <c r="H3" s="4" t="s">
        <v>36</v>
      </c>
    </row>
    <row r="4" spans="1:19" ht="20.100000000000001" customHeight="1" x14ac:dyDescent="0.25">
      <c r="A4" s="25" t="s">
        <v>31</v>
      </c>
      <c r="B4" s="26"/>
      <c r="C4" s="26"/>
      <c r="D4" s="27"/>
      <c r="E4" s="30">
        <v>30</v>
      </c>
      <c r="F4" s="31"/>
      <c r="H4" s="4" t="s">
        <v>35</v>
      </c>
      <c r="J4" s="4"/>
    </row>
    <row r="5" spans="1:19" ht="20.100000000000001" customHeight="1" x14ac:dyDescent="0.25">
      <c r="A5" s="25" t="s">
        <v>32</v>
      </c>
      <c r="B5" s="26"/>
      <c r="C5" s="26"/>
      <c r="D5" s="27"/>
      <c r="E5" s="22">
        <v>50</v>
      </c>
      <c r="F5" s="23"/>
      <c r="G5" s="2"/>
    </row>
    <row r="6" spans="1:19" ht="20.100000000000001" customHeight="1" x14ac:dyDescent="0.25">
      <c r="A6" s="25" t="s">
        <v>29</v>
      </c>
      <c r="B6" s="26"/>
      <c r="C6" s="26"/>
      <c r="D6" s="27"/>
      <c r="E6" s="28">
        <f>(E3*E4*0.0001)+(E3*0.1*E5*0.015)</f>
        <v>1560</v>
      </c>
      <c r="F6" s="29"/>
      <c r="G6" s="2"/>
    </row>
    <row r="7" spans="1:19" ht="20.100000000000001" customHeight="1" x14ac:dyDescent="0.25">
      <c r="A7" s="25" t="s">
        <v>30</v>
      </c>
      <c r="B7" s="26"/>
      <c r="C7" s="26"/>
      <c r="D7" s="27"/>
      <c r="E7" s="28">
        <f>(E3*E4*0.0001)+(E3*0.1*E5*0.015)+E3</f>
        <v>21560</v>
      </c>
      <c r="F7" s="32"/>
      <c r="G7" s="2"/>
    </row>
    <row r="8" spans="1:19" ht="20.100000000000001" customHeight="1" x14ac:dyDescent="0.25">
      <c r="A8" s="42" t="s">
        <v>26</v>
      </c>
      <c r="B8" s="43"/>
      <c r="C8" s="43"/>
      <c r="D8" s="44"/>
      <c r="E8" s="45">
        <f ca="1">Q21</f>
        <v>1.0657694935798647</v>
      </c>
      <c r="F8" s="23"/>
      <c r="G8" s="2"/>
    </row>
    <row r="9" spans="1:19" ht="20.100000000000001" customHeight="1" x14ac:dyDescent="0.25">
      <c r="A9" s="42" t="s">
        <v>27</v>
      </c>
      <c r="B9" s="43"/>
      <c r="C9" s="43"/>
      <c r="D9" s="44"/>
      <c r="E9" s="28">
        <f>D19</f>
        <v>18060</v>
      </c>
      <c r="F9" s="29"/>
      <c r="G9" s="2"/>
    </row>
    <row r="10" spans="1:19" ht="20.100000000000001" customHeight="1" x14ac:dyDescent="0.25">
      <c r="A10" s="42" t="s">
        <v>28</v>
      </c>
      <c r="B10" s="43"/>
      <c r="C10" s="43"/>
      <c r="D10" s="44"/>
      <c r="E10" s="28">
        <f>D20</f>
        <v>3500</v>
      </c>
      <c r="F10" s="29"/>
      <c r="G10" s="2"/>
    </row>
    <row r="11" spans="1:19" ht="20.100000000000001" customHeight="1" x14ac:dyDescent="0.25">
      <c r="A11" s="25" t="s">
        <v>24</v>
      </c>
      <c r="B11" s="33"/>
      <c r="C11" s="33"/>
      <c r="D11" s="33"/>
      <c r="E11" s="22">
        <v>2</v>
      </c>
      <c r="F11" s="34"/>
      <c r="G11" s="2"/>
    </row>
    <row r="12" spans="1:19" ht="15.75" x14ac:dyDescent="0.2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7"/>
    </row>
    <row r="13" spans="1:19" ht="19.5" customHeight="1" x14ac:dyDescent="0.25">
      <c r="A13" s="38" t="s">
        <v>1</v>
      </c>
      <c r="B13" s="36" t="s">
        <v>2</v>
      </c>
      <c r="C13" s="35" t="s">
        <v>3</v>
      </c>
      <c r="D13" s="35" t="s">
        <v>4</v>
      </c>
      <c r="E13" s="40" t="s">
        <v>0</v>
      </c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35" t="s">
        <v>19</v>
      </c>
      <c r="R13" s="35" t="s">
        <v>20</v>
      </c>
    </row>
    <row r="14" spans="1:19" ht="19.5" customHeight="1" x14ac:dyDescent="0.25">
      <c r="A14" s="39"/>
      <c r="B14" s="36"/>
      <c r="C14" s="36"/>
      <c r="D14" s="36"/>
      <c r="E14" s="35" t="s">
        <v>5</v>
      </c>
      <c r="F14" s="35" t="s">
        <v>7</v>
      </c>
      <c r="G14" s="24" t="s">
        <v>22</v>
      </c>
      <c r="H14" s="24"/>
      <c r="I14" s="24"/>
      <c r="J14" s="24"/>
      <c r="K14" s="24"/>
      <c r="L14" s="24"/>
      <c r="M14" s="24"/>
      <c r="N14" s="24"/>
      <c r="O14" s="24"/>
      <c r="P14" s="24"/>
      <c r="Q14" s="36"/>
      <c r="R14" s="36"/>
    </row>
    <row r="15" spans="1:19" ht="48.95" customHeight="1" x14ac:dyDescent="0.25">
      <c r="A15" s="39"/>
      <c r="B15" s="36"/>
      <c r="C15" s="36"/>
      <c r="D15" s="36"/>
      <c r="E15" s="36"/>
      <c r="F15" s="36"/>
      <c r="G15" s="37" t="s">
        <v>13</v>
      </c>
      <c r="H15" s="37"/>
      <c r="I15" s="37"/>
      <c r="J15" s="41" t="s">
        <v>14</v>
      </c>
      <c r="K15" s="37"/>
      <c r="L15" s="37" t="s">
        <v>15</v>
      </c>
      <c r="M15" s="37"/>
      <c r="N15" s="37"/>
      <c r="O15" s="37"/>
      <c r="P15" s="37"/>
      <c r="Q15" s="36"/>
      <c r="R15" s="36"/>
    </row>
    <row r="16" spans="1:19" ht="131.25" x14ac:dyDescent="0.25">
      <c r="A16" s="39"/>
      <c r="B16" s="36"/>
      <c r="C16" s="36"/>
      <c r="D16" s="36"/>
      <c r="E16" s="36"/>
      <c r="F16" s="36"/>
      <c r="G16" s="8" t="s">
        <v>8</v>
      </c>
      <c r="H16" s="8" t="s">
        <v>17</v>
      </c>
      <c r="I16" s="8" t="s">
        <v>16</v>
      </c>
      <c r="J16" s="8" t="s">
        <v>18</v>
      </c>
      <c r="K16" s="8" t="s">
        <v>34</v>
      </c>
      <c r="L16" s="8" t="s">
        <v>6</v>
      </c>
      <c r="M16" s="8" t="s">
        <v>9</v>
      </c>
      <c r="N16" s="8" t="s">
        <v>10</v>
      </c>
      <c r="O16" s="8" t="s">
        <v>11</v>
      </c>
      <c r="P16" s="8" t="s">
        <v>12</v>
      </c>
      <c r="Q16" s="36"/>
      <c r="R16" s="36"/>
    </row>
    <row r="17" spans="1:18" ht="20.100000000000001" customHeight="1" x14ac:dyDescent="0.25">
      <c r="A17" s="9">
        <v>1</v>
      </c>
      <c r="B17" s="9">
        <v>2</v>
      </c>
      <c r="C17" s="9">
        <v>3</v>
      </c>
      <c r="D17" s="9">
        <v>4</v>
      </c>
      <c r="E17" s="9">
        <v>5</v>
      </c>
      <c r="F17" s="9">
        <v>6</v>
      </c>
      <c r="G17" s="9">
        <v>7</v>
      </c>
      <c r="H17" s="9">
        <v>8</v>
      </c>
      <c r="I17" s="9">
        <v>9</v>
      </c>
      <c r="J17" s="9">
        <v>10</v>
      </c>
      <c r="K17" s="9">
        <v>11</v>
      </c>
      <c r="L17" s="9">
        <v>12</v>
      </c>
      <c r="M17" s="9">
        <v>13</v>
      </c>
      <c r="N17" s="9">
        <v>14</v>
      </c>
      <c r="O17" s="9">
        <v>15</v>
      </c>
      <c r="P17" s="9">
        <v>16</v>
      </c>
      <c r="Q17" s="9">
        <v>17</v>
      </c>
      <c r="R17" s="9">
        <v>18</v>
      </c>
    </row>
    <row r="18" spans="1:18" ht="20.100000000000001" customHeight="1" x14ac:dyDescent="0.25">
      <c r="A18" s="9">
        <v>1</v>
      </c>
      <c r="B18" s="10">
        <f ca="1">E2</f>
        <v>45481</v>
      </c>
      <c r="C18" s="9"/>
      <c r="D18" s="11">
        <f>E3*-1</f>
        <v>-20000</v>
      </c>
      <c r="E18" s="12">
        <f>E3</f>
        <v>20000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1:18" ht="20.100000000000001" customHeight="1" x14ac:dyDescent="0.25">
      <c r="A19" s="9">
        <v>2</v>
      </c>
      <c r="B19" s="10">
        <f ca="1">B18+C19</f>
        <v>45511</v>
      </c>
      <c r="C19" s="13">
        <f>E4</f>
        <v>30</v>
      </c>
      <c r="D19" s="12">
        <f>SUM(E19:F19)</f>
        <v>18060</v>
      </c>
      <c r="E19" s="12">
        <f>E18*0.9</f>
        <v>18000</v>
      </c>
      <c r="F19" s="14">
        <f>E3*E4*0.0001</f>
        <v>60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9"/>
      <c r="R19" s="9"/>
    </row>
    <row r="20" spans="1:18" ht="20.100000000000001" customHeight="1" x14ac:dyDescent="0.25">
      <c r="A20" s="9">
        <v>3</v>
      </c>
      <c r="B20" s="10">
        <f ca="1">C20+B19</f>
        <v>45561</v>
      </c>
      <c r="C20" s="13">
        <v>50</v>
      </c>
      <c r="D20" s="12">
        <f>SUM(E20:F20)</f>
        <v>3500</v>
      </c>
      <c r="E20" s="12">
        <f>E18-E19</f>
        <v>2000</v>
      </c>
      <c r="F20" s="12">
        <f>E3*0.1*E5*0.015</f>
        <v>1500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5"/>
      <c r="R20" s="12"/>
    </row>
    <row r="21" spans="1:18" ht="20.100000000000001" customHeight="1" x14ac:dyDescent="0.25">
      <c r="A21" s="9" t="s">
        <v>21</v>
      </c>
      <c r="B21" s="13"/>
      <c r="C21" s="13">
        <f>C19+C20</f>
        <v>80</v>
      </c>
      <c r="D21" s="12">
        <f>SUM(D19:D20)</f>
        <v>21560</v>
      </c>
      <c r="E21" s="12">
        <f t="shared" ref="E21:F21" si="0">SUM(E19:E20)</f>
        <v>20000</v>
      </c>
      <c r="F21" s="12">
        <f t="shared" si="0"/>
        <v>1560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6">
        <f ca="1">XIRR(D18:D20,B18:B20)</f>
        <v>1.0657694935798647</v>
      </c>
      <c r="R21" s="12">
        <f>D21</f>
        <v>21560</v>
      </c>
    </row>
    <row r="24" spans="1:18" x14ac:dyDescent="0.25">
      <c r="F24" s="17"/>
    </row>
  </sheetData>
  <sheetProtection algorithmName="SHA-512" hashValue="KrgodFNKWwyZEWj+Emo9Vgn1TK742wT9ZLSDcU+VpeaRWf4DMy+nIZpYDINIeeu/sPLwwj/2jNh/oQfGaY4mSw==" saltValue="Tqtp6HAg27MoKItZxfeVbg==" spinCount="100000" sheet="1" objects="1" scenarios="1"/>
  <mergeCells count="34">
    <mergeCell ref="A8:D8"/>
    <mergeCell ref="E8:F8"/>
    <mergeCell ref="A3:D3"/>
    <mergeCell ref="E3:F3"/>
    <mergeCell ref="G15:I15"/>
    <mergeCell ref="E9:F9"/>
    <mergeCell ref="E10:F10"/>
    <mergeCell ref="A9:D9"/>
    <mergeCell ref="A10:D10"/>
    <mergeCell ref="L15:P15"/>
    <mergeCell ref="A13:A16"/>
    <mergeCell ref="B13:B16"/>
    <mergeCell ref="C13:C16"/>
    <mergeCell ref="D13:D16"/>
    <mergeCell ref="E13:P13"/>
    <mergeCell ref="E14:E16"/>
    <mergeCell ref="F14:F16"/>
    <mergeCell ref="J15:K15"/>
    <mergeCell ref="A1:R1"/>
    <mergeCell ref="E2:F2"/>
    <mergeCell ref="E5:F5"/>
    <mergeCell ref="G14:P14"/>
    <mergeCell ref="A6:D6"/>
    <mergeCell ref="E6:F6"/>
    <mergeCell ref="A4:D4"/>
    <mergeCell ref="E4:F4"/>
    <mergeCell ref="E7:F7"/>
    <mergeCell ref="A7:D7"/>
    <mergeCell ref="A2:D2"/>
    <mergeCell ref="A5:D5"/>
    <mergeCell ref="A11:D11"/>
    <mergeCell ref="E11:F11"/>
    <mergeCell ref="Q13:Q16"/>
    <mergeCell ref="R13:R16"/>
  </mergeCells>
  <dataValidations count="2">
    <dataValidation type="whole" allowBlank="1" showInputMessage="1" showErrorMessage="1" sqref="E3:F3" xr:uid="{30D0D074-1938-48DA-A7F4-0F05EE805F6D}">
      <formula1>500</formula1>
      <formula2>20000</formula2>
    </dataValidation>
    <dataValidation type="whole" allowBlank="1" showInputMessage="1" showErrorMessage="1" sqref="E4:F4" xr:uid="{6114A6C5-8BF6-4654-9215-ED490D173D64}">
      <formula1>3</formula1>
      <formula2>30</formula2>
    </dataValidation>
  </dataValidations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Перша позика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2024-07-08T13:09:13Z</dcterms:modified>
</cp:coreProperties>
</file>